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240" yWindow="135" windowWidth="9180" windowHeight="4500"/>
  </bookViews>
  <sheets>
    <sheet name="DEVIS " sheetId="7" r:id="rId1"/>
  </sheets>
  <calcPr calcId="125725"/>
</workbook>
</file>

<file path=xl/calcChain.xml><?xml version="1.0" encoding="utf-8"?>
<calcChain xmlns="http://schemas.openxmlformats.org/spreadsheetml/2006/main">
  <c r="E13" i="7"/>
  <c r="F25" l="1"/>
  <c r="E14"/>
  <c r="K10"/>
  <c r="K9"/>
  <c r="H9"/>
  <c r="H10"/>
  <c r="E16"/>
  <c r="E17" s="1"/>
  <c r="I10" l="1"/>
  <c r="I9"/>
  <c r="F24"/>
  <c r="I11" l="1"/>
  <c r="J12" s="1"/>
  <c r="E15" s="1"/>
  <c r="E19" s="1"/>
  <c r="E20" s="1"/>
  <c r="E22" l="1"/>
  <c r="E23" s="1"/>
</calcChain>
</file>

<file path=xl/sharedStrings.xml><?xml version="1.0" encoding="utf-8"?>
<sst xmlns="http://schemas.openxmlformats.org/spreadsheetml/2006/main" count="31" uniqueCount="30">
  <si>
    <t>Nombre de personnes</t>
  </si>
  <si>
    <t>Nombre de nuits</t>
  </si>
  <si>
    <t>Soit par personne</t>
  </si>
  <si>
    <t>S/total</t>
  </si>
  <si>
    <t>TOTAL facture de réservation</t>
  </si>
  <si>
    <t>N° Téléphone</t>
  </si>
  <si>
    <t>Code postal / Ville</t>
  </si>
  <si>
    <r>
      <t xml:space="preserve">NOM Prénom                                        </t>
    </r>
    <r>
      <rPr>
        <sz val="10"/>
        <rFont val="Arial"/>
        <family val="2"/>
      </rPr>
      <t>de la personne responsable de la réservation</t>
    </r>
  </si>
  <si>
    <r>
      <t xml:space="preserve">Adresse </t>
    </r>
    <r>
      <rPr>
        <sz val="10"/>
        <rFont val="Arial"/>
        <family val="2"/>
      </rPr>
      <t>(personnelle)</t>
    </r>
  </si>
  <si>
    <r>
      <t xml:space="preserve">Date d'arrivée </t>
    </r>
    <r>
      <rPr>
        <sz val="10"/>
        <rFont val="Arial"/>
        <family val="2"/>
      </rPr>
      <t>(jj/mm/an)</t>
    </r>
  </si>
  <si>
    <r>
      <t>Date de départ</t>
    </r>
    <r>
      <rPr>
        <sz val="10"/>
        <rFont val="Arial"/>
        <family val="2"/>
      </rPr>
      <t xml:space="preserve"> (jj/mm/an)</t>
    </r>
  </si>
  <si>
    <t>le</t>
  </si>
  <si>
    <t>à</t>
  </si>
  <si>
    <t>signature précédée de la mention manuscrite                                                                                           "bon pour accord et réservation"</t>
  </si>
  <si>
    <t>caution installations et matériel 150€</t>
  </si>
  <si>
    <t>Rappel tarification</t>
  </si>
  <si>
    <t xml:space="preserve">                 Annexe au contrat de réservation / DEVIS DE SEJOUR    </t>
  </si>
  <si>
    <r>
      <t xml:space="preserve">Nom de l'association </t>
    </r>
    <r>
      <rPr>
        <b/>
        <sz val="8"/>
        <rFont val="Arial"/>
        <family val="2"/>
      </rPr>
      <t>(le cas échéant)</t>
    </r>
  </si>
  <si>
    <t>Chèque distinct à joindre au contrat de réservation</t>
  </si>
  <si>
    <t>Chèque à retourner à l'adresse ci-dessous accompagné de la présente fiche et du contrat de location datés et signés pour accord</t>
  </si>
  <si>
    <t xml:space="preserve">Caution </t>
  </si>
  <si>
    <t>caution ménage 100€</t>
  </si>
  <si>
    <t>Option ménage</t>
  </si>
  <si>
    <t>option ménage 150 €</t>
  </si>
  <si>
    <r>
      <t xml:space="preserve">Option ménage                             </t>
    </r>
    <r>
      <rPr>
        <sz val="10"/>
        <rFont val="Arial"/>
        <family val="2"/>
      </rPr>
      <t>(inscrire</t>
    </r>
    <r>
      <rPr>
        <b/>
        <sz val="10"/>
        <rFont val="Arial"/>
        <family val="2"/>
      </rPr>
      <t xml:space="preserve"> oui</t>
    </r>
    <r>
      <rPr>
        <sz val="10"/>
        <rFont val="Arial"/>
        <family val="2"/>
      </rPr>
      <t xml:space="preserve"> ou </t>
    </r>
    <r>
      <rPr>
        <b/>
        <sz val="10"/>
        <rFont val="Arial"/>
        <family val="2"/>
      </rPr>
      <t>non</t>
    </r>
    <r>
      <rPr>
        <sz val="10"/>
        <rFont val="Arial"/>
        <family val="2"/>
      </rPr>
      <t>)</t>
    </r>
  </si>
  <si>
    <t>TOTAL frais de séjour hors caution</t>
  </si>
  <si>
    <t>Renseignez les zones grisées</t>
  </si>
  <si>
    <r>
      <t xml:space="preserve">9€ par nuit et par personne </t>
    </r>
    <r>
      <rPr>
        <sz val="7"/>
        <rFont val="Arial"/>
        <family val="2"/>
      </rPr>
      <t>(réservation minimum 10 personnes)</t>
    </r>
  </si>
  <si>
    <t>contribution forfaitaire aux consommations 60€ par séjour + 30 € par jour entre le 15/10 et le 15/04 pour le chauffage</t>
  </si>
  <si>
    <r>
      <t xml:space="preserve">Forfait chauffage                                                             </t>
    </r>
    <r>
      <rPr>
        <sz val="10"/>
        <rFont val="Arial"/>
        <family val="2"/>
      </rPr>
      <t>30 € par jour</t>
    </r>
    <r>
      <rPr>
        <sz val="12"/>
        <rFont val="Arial"/>
        <family val="2"/>
      </rPr>
      <t xml:space="preserve"> </t>
    </r>
    <r>
      <rPr>
        <sz val="8"/>
        <rFont val="Arial"/>
        <family val="2"/>
      </rPr>
      <t xml:space="preserve">entre le 15 octobre et le 15 avril </t>
    </r>
  </si>
</sst>
</file>

<file path=xl/styles.xml><?xml version="1.0" encoding="utf-8"?>
<styleSheet xmlns="http://schemas.openxmlformats.org/spreadsheetml/2006/main">
  <numFmts count="3">
    <numFmt numFmtId="164" formatCode="#,##0.00\ &quot;€&quot;"/>
    <numFmt numFmtId="165" formatCode="0#&quot; &quot;##&quot; &quot;##&quot; &quot;##&quot; &quot;##"/>
    <numFmt numFmtId="166" formatCode="dd/mm/yy;@"/>
  </numFmts>
  <fonts count="20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u/>
      <sz val="14"/>
      <name val="Arial"/>
      <family val="2"/>
    </font>
    <font>
      <b/>
      <sz val="7"/>
      <color indexed="8"/>
      <name val="Arial"/>
      <family val="2"/>
    </font>
    <font>
      <sz val="12"/>
      <name val="Arial"/>
      <family val="2"/>
    </font>
    <font>
      <b/>
      <i/>
      <sz val="8"/>
      <color theme="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6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4" fontId="8" fillId="0" borderId="0" xfId="0" applyNumberFormat="1" applyFont="1" applyAlignment="1" applyProtection="1">
      <alignment horizontal="right" vertical="center" wrapText="1"/>
      <protection hidden="1"/>
    </xf>
    <xf numFmtId="164" fontId="1" fillId="0" borderId="1" xfId="0" applyNumberFormat="1" applyFont="1" applyBorder="1" applyAlignment="1" applyProtection="1">
      <alignment horizontal="right" vertical="center" wrapText="1"/>
      <protection hidden="1"/>
    </xf>
    <xf numFmtId="164" fontId="11" fillId="0" borderId="2" xfId="0" applyNumberFormat="1" applyFont="1" applyBorder="1" applyAlignment="1" applyProtection="1">
      <alignment horizontal="right" vertical="center" wrapText="1"/>
      <protection hidden="1"/>
    </xf>
    <xf numFmtId="0" fontId="8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4" fontId="12" fillId="0" borderId="0" xfId="0" applyNumberFormat="1" applyFont="1" applyAlignment="1" applyProtection="1">
      <alignment horizontal="center" vertical="center" wrapText="1"/>
      <protection hidden="1"/>
    </xf>
    <xf numFmtId="164" fontId="10" fillId="0" borderId="3" xfId="0" applyNumberFormat="1" applyFont="1" applyBorder="1" applyAlignment="1" applyProtection="1">
      <alignment horizontal="right" vertical="center" wrapText="1"/>
      <protection hidden="1"/>
    </xf>
    <xf numFmtId="0" fontId="11" fillId="0" borderId="0" xfId="0" applyNumberFormat="1" applyFont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164" fontId="7" fillId="0" borderId="4" xfId="0" applyNumberFormat="1" applyFont="1" applyBorder="1" applyAlignment="1" applyProtection="1">
      <alignment horizontal="right" vertical="center" wrapText="1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0" fontId="0" fillId="0" borderId="0" xfId="0" applyBorder="1" applyAlignment="1">
      <alignment vertical="center" wrapText="1"/>
    </xf>
    <xf numFmtId="0" fontId="0" fillId="0" borderId="0" xfId="0" applyBorder="1" applyAlignment="1" applyProtection="1">
      <alignment horizontal="center" vertical="center" wrapText="1"/>
      <protection hidden="1"/>
    </xf>
    <xf numFmtId="0" fontId="0" fillId="0" borderId="0" xfId="0" applyBorder="1" applyAlignment="1">
      <alignment horizontal="center" vertical="center" wrapText="1"/>
    </xf>
    <xf numFmtId="0" fontId="5" fillId="0" borderId="0" xfId="0" applyFont="1" applyAlignment="1" applyProtection="1">
      <alignment vertical="center" wrapText="1"/>
      <protection hidden="1"/>
    </xf>
    <xf numFmtId="0" fontId="17" fillId="0" borderId="0" xfId="0" applyFont="1" applyBorder="1" applyAlignment="1" applyProtection="1">
      <alignment vertical="top" wrapText="1"/>
      <protection hidden="1"/>
    </xf>
    <xf numFmtId="0" fontId="17" fillId="0" borderId="0" xfId="0" applyFont="1" applyBorder="1" applyAlignment="1" applyProtection="1">
      <alignment horizontal="center" vertical="top" wrapText="1"/>
      <protection hidden="1"/>
    </xf>
    <xf numFmtId="0" fontId="8" fillId="0" borderId="0" xfId="0" applyFont="1" applyBorder="1" applyAlignment="1">
      <alignment vertical="center" wrapText="1"/>
    </xf>
    <xf numFmtId="164" fontId="8" fillId="0" borderId="0" xfId="0" applyNumberFormat="1" applyFont="1" applyBorder="1" applyAlignment="1">
      <alignment vertical="center" wrapText="1"/>
    </xf>
    <xf numFmtId="3" fontId="1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4" fillId="3" borderId="1" xfId="0" applyFont="1" applyFill="1" applyBorder="1" applyAlignment="1" applyProtection="1">
      <alignment horizontal="center" vertical="center" wrapText="1"/>
      <protection locked="0" hidden="1"/>
    </xf>
    <xf numFmtId="0" fontId="7" fillId="3" borderId="5" xfId="0" applyFont="1" applyFill="1" applyBorder="1" applyAlignment="1" applyProtection="1">
      <alignment horizontal="center" vertical="center" wrapText="1"/>
      <protection hidden="1"/>
    </xf>
    <xf numFmtId="0" fontId="13" fillId="3" borderId="6" xfId="0" applyFont="1" applyFill="1" applyBorder="1" applyAlignment="1" applyProtection="1">
      <alignment horizontal="center" vertical="center" wrapText="1"/>
      <protection hidden="1"/>
    </xf>
    <xf numFmtId="0" fontId="16" fillId="3" borderId="7" xfId="0" applyFont="1" applyFill="1" applyBorder="1" applyAlignment="1" applyProtection="1">
      <alignment horizontal="center" vertical="center" wrapText="1"/>
      <protection hidden="1"/>
    </xf>
    <xf numFmtId="49" fontId="2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0" xfId="0" applyAlignment="1" applyProtection="1">
      <alignment horizontal="center" vertical="center" wrapText="1"/>
      <protection hidden="1"/>
    </xf>
    <xf numFmtId="1" fontId="0" fillId="0" borderId="0" xfId="0" applyNumberForma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" fontId="19" fillId="0" borderId="0" xfId="0" applyNumberFormat="1" applyFont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2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vertical="center" wrapText="1"/>
    </xf>
    <xf numFmtId="2" fontId="0" fillId="0" borderId="0" xfId="0" applyNumberFormat="1" applyAlignment="1">
      <alignment vertical="center" wrapText="1"/>
    </xf>
    <xf numFmtId="1" fontId="0" fillId="0" borderId="0" xfId="0" applyNumberFormat="1" applyAlignment="1" applyProtection="1">
      <alignment horizontal="center" vertical="center" wrapText="1"/>
      <protection hidden="1"/>
    </xf>
    <xf numFmtId="14" fontId="0" fillId="0" borderId="0" xfId="0" applyNumberFormat="1" applyAlignment="1" applyProtection="1">
      <alignment horizontal="center" vertical="center" wrapText="1"/>
      <protection hidden="1"/>
    </xf>
    <xf numFmtId="1" fontId="19" fillId="0" borderId="0" xfId="0" applyNumberFormat="1" applyFont="1" applyAlignment="1" applyProtection="1">
      <alignment horizontal="center" vertical="center" wrapText="1"/>
      <protection hidden="1"/>
    </xf>
    <xf numFmtId="2" fontId="8" fillId="0" borderId="0" xfId="0" applyNumberFormat="1" applyFont="1" applyAlignment="1">
      <alignment vertical="center" wrapText="1"/>
    </xf>
    <xf numFmtId="0" fontId="5" fillId="3" borderId="1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Border="1" applyAlignment="1" applyProtection="1">
      <alignment horizontal="right" vertical="top" wrapText="1"/>
      <protection hidden="1"/>
    </xf>
    <xf numFmtId="0" fontId="15" fillId="0" borderId="0" xfId="0" applyFont="1" applyBorder="1" applyAlignment="1" applyProtection="1">
      <alignment horizontal="center" vertical="top" wrapText="1"/>
      <protection hidden="1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2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11" fillId="0" borderId="12" xfId="0" applyFont="1" applyBorder="1" applyAlignment="1" applyProtection="1">
      <alignment horizontal="right" vertical="center" wrapText="1"/>
      <protection hidden="1"/>
    </xf>
    <xf numFmtId="0" fontId="11" fillId="0" borderId="4" xfId="0" applyFont="1" applyBorder="1" applyAlignment="1" applyProtection="1">
      <alignment horizontal="right" vertical="center" wrapText="1"/>
      <protection hidden="1"/>
    </xf>
    <xf numFmtId="0" fontId="11" fillId="0" borderId="2" xfId="0" applyFont="1" applyBorder="1" applyAlignment="1" applyProtection="1">
      <alignment horizontal="right" vertical="center" wrapText="1"/>
      <protection hidden="1"/>
    </xf>
    <xf numFmtId="0" fontId="5" fillId="0" borderId="0" xfId="0" applyFont="1" applyAlignment="1" applyProtection="1">
      <alignment horizontal="right" vertical="center" wrapText="1"/>
      <protection hidden="1"/>
    </xf>
    <xf numFmtId="0" fontId="13" fillId="3" borderId="6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right" vertical="center" wrapText="1"/>
      <protection hidden="1"/>
    </xf>
    <xf numFmtId="49" fontId="1" fillId="3" borderId="13" xfId="0" applyNumberFormat="1" applyFont="1" applyFill="1" applyBorder="1" applyAlignment="1" applyProtection="1">
      <alignment horizontal="center" vertical="center" wrapText="1"/>
      <protection locked="0" hidden="1"/>
    </xf>
    <xf numFmtId="49" fontId="1" fillId="3" borderId="14" xfId="0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0" xfId="0" applyBorder="1" applyAlignment="1" applyProtection="1">
      <alignment horizontal="right" vertical="center" wrapText="1"/>
      <protection hidden="1"/>
    </xf>
    <xf numFmtId="0" fontId="0" fillId="0" borderId="4" xfId="0" applyBorder="1" applyAlignment="1" applyProtection="1">
      <alignment horizontal="right" vertical="center" wrapText="1"/>
      <protection hidden="1"/>
    </xf>
    <xf numFmtId="0" fontId="0" fillId="0" borderId="0" xfId="0" applyAlignment="1" applyProtection="1">
      <alignment horizontal="right" vertical="center" wrapText="1"/>
      <protection hidden="1"/>
    </xf>
    <xf numFmtId="0" fontId="10" fillId="0" borderId="11" xfId="0" applyFont="1" applyBorder="1" applyAlignment="1" applyProtection="1">
      <alignment horizontal="right" vertical="center" wrapText="1"/>
      <protection hidden="1"/>
    </xf>
    <xf numFmtId="0" fontId="10" fillId="0" borderId="8" xfId="0" applyFont="1" applyBorder="1" applyAlignment="1" applyProtection="1">
      <alignment horizontal="right" vertical="center" wrapText="1"/>
      <protection hidden="1"/>
    </xf>
    <xf numFmtId="0" fontId="10" fillId="0" borderId="3" xfId="0" applyFont="1" applyBorder="1" applyAlignment="1" applyProtection="1">
      <alignment horizontal="right" vertical="center" wrapText="1"/>
      <protection hidden="1"/>
    </xf>
    <xf numFmtId="165" fontId="4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8" fillId="0" borderId="0" xfId="0" applyFont="1" applyBorder="1" applyAlignment="1" applyProtection="1">
      <alignment horizontal="right" vertical="center" wrapText="1"/>
      <protection hidden="1"/>
    </xf>
    <xf numFmtId="0" fontId="18" fillId="2" borderId="8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right" vertical="center" wrapText="1"/>
      <protection hidden="1"/>
    </xf>
    <xf numFmtId="0" fontId="1" fillId="0" borderId="9" xfId="0" applyFont="1" applyBorder="1" applyAlignment="1" applyProtection="1">
      <alignment horizontal="right" vertical="center" wrapText="1"/>
      <protection hidden="1"/>
    </xf>
    <xf numFmtId="0" fontId="9" fillId="0" borderId="10" xfId="0" applyFont="1" applyBorder="1" applyAlignment="1" applyProtection="1">
      <alignment horizontal="left" vertical="center" wrapText="1"/>
      <protection hidden="1"/>
    </xf>
    <xf numFmtId="0" fontId="7" fillId="0" borderId="4" xfId="0" applyFont="1" applyBorder="1" applyAlignment="1" applyProtection="1">
      <alignment horizontal="right" vertical="center" wrapText="1"/>
      <protection hidden="1"/>
    </xf>
    <xf numFmtId="0" fontId="1" fillId="0" borderId="1" xfId="0" applyFont="1" applyBorder="1" applyAlignment="1" applyProtection="1">
      <alignment horizontal="right" vertical="center" wrapText="1"/>
      <protection hidden="1"/>
    </xf>
    <xf numFmtId="166" fontId="4" fillId="3" borderId="1" xfId="0" applyNumberFormat="1" applyFont="1" applyFill="1" applyBorder="1" applyAlignment="1" applyProtection="1">
      <alignment horizontal="center" vertical="center" wrapText="1"/>
      <protection locked="0" hidden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971551</xdr:colOff>
      <xdr:row>14</xdr:row>
      <xdr:rowOff>371475</xdr:rowOff>
    </xdr:from>
    <xdr:to>
      <xdr:col>5</xdr:col>
      <xdr:colOff>1171575</xdr:colOff>
      <xdr:row>15</xdr:row>
      <xdr:rowOff>85725</xdr:rowOff>
    </xdr:to>
    <xdr:sp macro="" textlink="">
      <xdr:nvSpPr>
        <xdr:cNvPr id="2054" name="AutoShape 2"/>
        <xdr:cNvSpPr>
          <a:spLocks noChangeArrowheads="1"/>
        </xdr:cNvSpPr>
      </xdr:nvSpPr>
      <xdr:spPr bwMode="auto">
        <a:xfrm>
          <a:off x="5505451" y="5448300"/>
          <a:ext cx="200024" cy="152400"/>
        </a:xfrm>
        <a:prstGeom prst="downArrow">
          <a:avLst>
            <a:gd name="adj1" fmla="val 50000"/>
            <a:gd name="adj2" fmla="val 25000"/>
          </a:avLst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"/>
  <sheetViews>
    <sheetView tabSelected="1" workbookViewId="0">
      <selection activeCell="E12" sqref="E12"/>
    </sheetView>
  </sheetViews>
  <sheetFormatPr baseColWidth="10" defaultColWidth="11.42578125" defaultRowHeight="12.75" outlineLevelCol="1"/>
  <cols>
    <col min="1" max="1" width="2.7109375" style="1" customWidth="1"/>
    <col min="2" max="2" width="13.7109375" style="2" customWidth="1"/>
    <col min="3" max="3" width="27.5703125" style="1" customWidth="1"/>
    <col min="4" max="4" width="10.42578125" style="1" customWidth="1"/>
    <col min="5" max="5" width="13.5703125" style="2" customWidth="1"/>
    <col min="6" max="6" width="32" style="1" customWidth="1"/>
    <col min="7" max="7" width="13.7109375" style="1" customWidth="1"/>
    <col min="8" max="9" width="6" style="2" hidden="1" customWidth="1" outlineLevel="1"/>
    <col min="10" max="10" width="14.28515625" style="2" hidden="1" customWidth="1" outlineLevel="1"/>
    <col min="11" max="11" width="10.5703125" style="2" hidden="1" customWidth="1" outlineLevel="1"/>
    <col min="12" max="12" width="11.42578125" style="1" collapsed="1"/>
    <col min="13" max="16384" width="11.42578125" style="1"/>
  </cols>
  <sheetData>
    <row r="1" spans="2:13" ht="38.25" customHeight="1" thickBot="1">
      <c r="B1" s="17"/>
      <c r="C1" s="46" t="s">
        <v>16</v>
      </c>
      <c r="D1" s="46"/>
      <c r="E1" s="46"/>
      <c r="F1" s="46"/>
      <c r="G1" s="31"/>
      <c r="H1" s="32"/>
      <c r="I1" s="32"/>
      <c r="J1" s="32"/>
      <c r="K1" s="32"/>
    </row>
    <row r="2" spans="2:13" ht="22.5" customHeight="1">
      <c r="B2" s="25" t="s">
        <v>15</v>
      </c>
      <c r="C2" s="51"/>
      <c r="D2" s="51"/>
      <c r="E2" s="69" t="s">
        <v>26</v>
      </c>
      <c r="F2" s="69"/>
    </row>
    <row r="3" spans="2:13" ht="24.95" customHeight="1">
      <c r="B3" s="56" t="s">
        <v>27</v>
      </c>
      <c r="C3" s="70" t="s">
        <v>17</v>
      </c>
      <c r="D3" s="71"/>
      <c r="E3" s="59"/>
      <c r="F3" s="60"/>
    </row>
    <row r="4" spans="2:13" ht="39.950000000000003" customHeight="1">
      <c r="B4" s="56"/>
      <c r="C4" s="55" t="s">
        <v>7</v>
      </c>
      <c r="D4" s="55"/>
      <c r="E4" s="47"/>
      <c r="F4" s="47"/>
      <c r="K4" s="37"/>
    </row>
    <row r="5" spans="2:13" ht="39.950000000000003" customHeight="1">
      <c r="B5" s="56" t="s">
        <v>28</v>
      </c>
      <c r="C5" s="55" t="s">
        <v>8</v>
      </c>
      <c r="D5" s="55"/>
      <c r="E5" s="48"/>
      <c r="F5" s="48"/>
    </row>
    <row r="6" spans="2:13" ht="35.1" customHeight="1">
      <c r="B6" s="56"/>
      <c r="C6" s="55" t="s">
        <v>6</v>
      </c>
      <c r="D6" s="55"/>
      <c r="E6" s="23"/>
      <c r="F6" s="28"/>
    </row>
    <row r="7" spans="2:13" ht="24.95" customHeight="1">
      <c r="B7" s="56" t="s">
        <v>14</v>
      </c>
      <c r="C7" s="55" t="s">
        <v>5</v>
      </c>
      <c r="D7" s="55"/>
      <c r="E7" s="67"/>
      <c r="F7" s="67"/>
    </row>
    <row r="8" spans="2:13" ht="9.9499999999999993" customHeight="1">
      <c r="B8" s="56"/>
      <c r="C8" s="50"/>
      <c r="D8" s="50"/>
      <c r="E8" s="50"/>
      <c r="F8" s="50"/>
    </row>
    <row r="9" spans="2:13" ht="24.95" customHeight="1">
      <c r="B9" s="26" t="s">
        <v>21</v>
      </c>
      <c r="C9" s="55" t="s">
        <v>9</v>
      </c>
      <c r="D9" s="55"/>
      <c r="E9" s="75"/>
      <c r="F9" s="75"/>
      <c r="G9" s="30"/>
      <c r="H9" s="40">
        <f>MONTH(E9)</f>
        <v>1</v>
      </c>
      <c r="I9" s="40">
        <f>IF(AND(K9&lt;E9,K10&gt;E9),0,1)</f>
        <v>1</v>
      </c>
      <c r="J9" s="40"/>
      <c r="K9" s="41">
        <f>IF(MONTH(E9)&gt;10,DATE(YEAR(E10),4,15),DATE(YEAR(E9),4,15))</f>
        <v>106</v>
      </c>
      <c r="M9" s="38"/>
    </row>
    <row r="10" spans="2:13" ht="24.95" customHeight="1" thickBot="1">
      <c r="B10" s="27" t="s">
        <v>23</v>
      </c>
      <c r="C10" s="55" t="s">
        <v>10</v>
      </c>
      <c r="D10" s="55"/>
      <c r="E10" s="75"/>
      <c r="F10" s="75"/>
      <c r="G10" s="30"/>
      <c r="H10" s="40">
        <f>MONTH(E10)</f>
        <v>1</v>
      </c>
      <c r="I10" s="40">
        <f>IF(AND(K10&gt;E10,K9&lt;E10),0,1)</f>
        <v>1</v>
      </c>
      <c r="J10" s="40"/>
      <c r="K10" s="41">
        <f>IF(MONTH(E10)&lt;4, DATE(YEAR(E9), 10, 15),DATE(YEAR(E10),10,15))</f>
        <v>289</v>
      </c>
      <c r="M10" s="39"/>
    </row>
    <row r="11" spans="2:13" ht="15" customHeight="1">
      <c r="B11" s="12"/>
      <c r="C11" s="18"/>
      <c r="D11" s="18"/>
      <c r="E11" s="18"/>
      <c r="H11" s="29"/>
      <c r="I11" s="42">
        <f>IF(ISBLANK(E9),0,SUM(I9:I10))</f>
        <v>0</v>
      </c>
      <c r="J11" s="29"/>
      <c r="K11" s="29"/>
    </row>
    <row r="12" spans="2:13" s="3" customFormat="1" ht="30" customHeight="1">
      <c r="B12" s="14"/>
      <c r="C12" s="58" t="s">
        <v>0</v>
      </c>
      <c r="D12" s="58"/>
      <c r="E12" s="24"/>
      <c r="F12" s="19"/>
      <c r="H12" s="14"/>
      <c r="I12" s="14"/>
      <c r="J12" s="14">
        <f>IF(I11=1,(IF(I9=1,(K9-E9)+1,E10-K10)),(IF(I11=0,0,IF(I11=2,E10-E9+1))))</f>
        <v>0</v>
      </c>
      <c r="K12" s="14"/>
      <c r="M12" s="43"/>
    </row>
    <row r="13" spans="2:13" s="3" customFormat="1" ht="30" customHeight="1">
      <c r="B13" s="14"/>
      <c r="C13" s="58" t="s">
        <v>1</v>
      </c>
      <c r="D13" s="58"/>
      <c r="E13" s="36">
        <f>IF(ISBLANK(E10),0,E10-E9)</f>
        <v>0</v>
      </c>
      <c r="F13" s="21"/>
      <c r="H13" s="33"/>
      <c r="I13" s="33"/>
      <c r="J13" s="33"/>
      <c r="K13" s="33"/>
    </row>
    <row r="14" spans="2:13" s="3" customFormat="1" ht="35.1" customHeight="1">
      <c r="B14" s="14"/>
      <c r="C14" s="58" t="s">
        <v>3</v>
      </c>
      <c r="D14" s="58"/>
      <c r="E14" s="4">
        <f>IF(E12=0,0,IF(E13&lt;1,0,IF(E12&lt;11,60+(9*10*E13),IF(E12&gt;10,60+(9*E12*E13)))))</f>
        <v>0</v>
      </c>
      <c r="H14" s="35"/>
      <c r="I14" s="35"/>
      <c r="J14" s="35"/>
      <c r="K14" s="35"/>
    </row>
    <row r="15" spans="2:13" s="3" customFormat="1" ht="35.1" customHeight="1">
      <c r="B15" s="14"/>
      <c r="C15" s="58" t="s">
        <v>29</v>
      </c>
      <c r="D15" s="58"/>
      <c r="E15" s="4">
        <f>IF(ISBLANK(E12),0,IF(ISBLANK(E10),0,J12*30))</f>
        <v>0</v>
      </c>
      <c r="F15" s="20" t="s">
        <v>24</v>
      </c>
      <c r="H15" s="35"/>
      <c r="I15" s="35"/>
      <c r="J15" s="35"/>
      <c r="K15" s="35"/>
    </row>
    <row r="16" spans="2:13" s="3" customFormat="1" ht="35.1" customHeight="1">
      <c r="B16" s="14"/>
      <c r="C16" s="58" t="s">
        <v>22</v>
      </c>
      <c r="D16" s="68"/>
      <c r="E16" s="22">
        <f>IF(F16="oui",150,0)</f>
        <v>0</v>
      </c>
      <c r="F16" s="44"/>
      <c r="H16" s="35"/>
      <c r="I16" s="34"/>
      <c r="J16" s="34"/>
      <c r="K16" s="34"/>
    </row>
    <row r="17" spans="1:11" s="3" customFormat="1" ht="30" customHeight="1">
      <c r="B17" s="14"/>
      <c r="C17" s="58" t="s">
        <v>20</v>
      </c>
      <c r="D17" s="58"/>
      <c r="E17" s="4">
        <f>IF(ISBLANK(E12),0,(IF(E16=0,250,150)))</f>
        <v>0</v>
      </c>
      <c r="F17" s="8" t="s">
        <v>18</v>
      </c>
      <c r="H17" s="35"/>
      <c r="I17" s="35"/>
      <c r="J17" s="35"/>
      <c r="K17" s="35"/>
    </row>
    <row r="18" spans="1:11" s="3" customFormat="1" ht="10.5" customHeight="1">
      <c r="B18" s="14"/>
      <c r="C18" s="58"/>
      <c r="D18" s="58"/>
      <c r="E18" s="4"/>
      <c r="F18" s="8"/>
      <c r="H18" s="35"/>
      <c r="I18" s="35"/>
      <c r="J18" s="35"/>
      <c r="K18" s="35"/>
    </row>
    <row r="19" spans="1:11" s="3" customFormat="1" ht="51" customHeight="1">
      <c r="B19" s="14"/>
      <c r="C19" s="74" t="s">
        <v>4</v>
      </c>
      <c r="D19" s="74"/>
      <c r="E19" s="5">
        <f>SUM(E14:E18)</f>
        <v>0</v>
      </c>
      <c r="F19" s="8"/>
      <c r="H19" s="35"/>
      <c r="I19" s="35"/>
      <c r="J19" s="35"/>
      <c r="K19" s="35"/>
    </row>
    <row r="20" spans="1:11" s="3" customFormat="1" ht="15.75" customHeight="1">
      <c r="B20" s="14"/>
      <c r="C20" s="73" t="s">
        <v>2</v>
      </c>
      <c r="D20" s="73"/>
      <c r="E20" s="13">
        <f>IF(E19&gt;0,E19/E12,0)</f>
        <v>0</v>
      </c>
      <c r="F20" s="7"/>
      <c r="H20" s="35"/>
      <c r="I20" s="35"/>
      <c r="J20" s="35"/>
      <c r="K20" s="35"/>
    </row>
    <row r="21" spans="1:11" s="3" customFormat="1" ht="20.100000000000001" customHeight="1">
      <c r="B21" s="14"/>
      <c r="C21" s="57"/>
      <c r="D21" s="57"/>
      <c r="E21" s="57"/>
      <c r="F21" s="57"/>
      <c r="H21" s="35"/>
      <c r="I21" s="35"/>
      <c r="J21" s="35"/>
      <c r="K21" s="35"/>
    </row>
    <row r="22" spans="1:11" s="3" customFormat="1" ht="30.75" customHeight="1">
      <c r="B22" s="52" t="s">
        <v>25</v>
      </c>
      <c r="C22" s="53"/>
      <c r="D22" s="54"/>
      <c r="E22" s="6">
        <f>E19-E17</f>
        <v>0</v>
      </c>
      <c r="F22" s="72" t="s">
        <v>19</v>
      </c>
      <c r="H22" s="35"/>
      <c r="I22" s="35"/>
      <c r="J22" s="35"/>
      <c r="K22" s="35"/>
    </row>
    <row r="23" spans="1:11" s="3" customFormat="1" ht="14.25" customHeight="1">
      <c r="B23" s="64" t="s">
        <v>2</v>
      </c>
      <c r="C23" s="65"/>
      <c r="D23" s="66"/>
      <c r="E23" s="10">
        <f>IF(E22&gt;0,E22/E12,0)</f>
        <v>0</v>
      </c>
      <c r="F23" s="72"/>
      <c r="H23" s="35"/>
      <c r="I23" s="35"/>
      <c r="J23" s="35"/>
      <c r="K23" s="35"/>
    </row>
    <row r="24" spans="1:11" ht="20.100000000000001" customHeight="1">
      <c r="B24" s="12"/>
      <c r="C24" s="61" t="s">
        <v>12</v>
      </c>
      <c r="D24" s="61"/>
      <c r="E24" s="62"/>
      <c r="F24" s="11" t="str">
        <f>IF(E13&gt;0,F6,"       ")</f>
        <v xml:space="preserve">       </v>
      </c>
    </row>
    <row r="25" spans="1:11" ht="20.100000000000001" customHeight="1">
      <c r="B25" s="12"/>
      <c r="C25" s="63" t="s">
        <v>11</v>
      </c>
      <c r="D25" s="63"/>
      <c r="E25" s="63"/>
      <c r="F25" s="9">
        <f ca="1">TODAY()</f>
        <v>42683</v>
      </c>
    </row>
    <row r="26" spans="1:11" ht="37.5" customHeight="1">
      <c r="B26" s="12"/>
      <c r="C26" s="45" t="s">
        <v>13</v>
      </c>
      <c r="D26" s="45"/>
      <c r="E26" s="45"/>
      <c r="F26" s="49"/>
    </row>
    <row r="27" spans="1:11" ht="21.75" customHeight="1">
      <c r="A27" s="15"/>
      <c r="B27" s="16"/>
      <c r="C27" s="45"/>
      <c r="D27" s="45"/>
      <c r="E27" s="45"/>
      <c r="F27" s="49"/>
    </row>
    <row r="29" spans="1:11" ht="6.75" customHeight="1"/>
  </sheetData>
  <sheetProtection password="ECAF" sheet="1" objects="1" scenarios="1" selectLockedCells="1"/>
  <mergeCells count="37">
    <mergeCell ref="E2:F2"/>
    <mergeCell ref="C6:D6"/>
    <mergeCell ref="C3:D3"/>
    <mergeCell ref="F22:F23"/>
    <mergeCell ref="C20:D20"/>
    <mergeCell ref="C19:D19"/>
    <mergeCell ref="E9:F9"/>
    <mergeCell ref="C10:D10"/>
    <mergeCell ref="E10:F10"/>
    <mergeCell ref="C15:D15"/>
    <mergeCell ref="C25:E25"/>
    <mergeCell ref="C4:D4"/>
    <mergeCell ref="C5:D5"/>
    <mergeCell ref="C7:D7"/>
    <mergeCell ref="C18:D18"/>
    <mergeCell ref="C13:D13"/>
    <mergeCell ref="C14:D14"/>
    <mergeCell ref="B23:D23"/>
    <mergeCell ref="E7:F7"/>
    <mergeCell ref="C16:D16"/>
    <mergeCell ref="C17:D17"/>
    <mergeCell ref="C26:E27"/>
    <mergeCell ref="C1:F1"/>
    <mergeCell ref="E4:F4"/>
    <mergeCell ref="E5:F5"/>
    <mergeCell ref="F26:F27"/>
    <mergeCell ref="C8:F8"/>
    <mergeCell ref="C2:D2"/>
    <mergeCell ref="B22:D22"/>
    <mergeCell ref="C9:D9"/>
    <mergeCell ref="B7:B8"/>
    <mergeCell ref="B5:B6"/>
    <mergeCell ref="B3:B4"/>
    <mergeCell ref="C21:F21"/>
    <mergeCell ref="C12:D12"/>
    <mergeCell ref="E3:F3"/>
    <mergeCell ref="C24:E24"/>
  </mergeCells>
  <phoneticPr fontId="6" type="noConversion"/>
  <pageMargins left="0.24" right="0.25" top="1.07" bottom="0.19" header="0.3" footer="0.17"/>
  <pageSetup paperSize="9" orientation="portrait" verticalDpi="300" r:id="rId1"/>
  <headerFooter alignWithMargins="0">
    <oddHeader>&amp;L&amp;"French Script MT,Italique"&amp;48la Communale&amp;"Arial,Italique"&amp;10   &amp;"Arial,Normal" &amp;"French Script MT,Normal"&amp;24Saint Geniez de Bertrand</oddHeader>
    <oddFooter>&amp;CAssociation &amp;"French Script MT,Normal"&amp;20"la Communale"&amp;"Arial,Normal"&amp;10
2, place de la fontaine 12000 le Monastère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DEVIS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Cha</cp:lastModifiedBy>
  <cp:lastPrinted>2016-10-05T09:23:51Z</cp:lastPrinted>
  <dcterms:created xsi:type="dcterms:W3CDTF">1996-10-21T11:03:58Z</dcterms:created>
  <dcterms:modified xsi:type="dcterms:W3CDTF">2016-11-09T17:49:21Z</dcterms:modified>
</cp:coreProperties>
</file>