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VIS 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<sst xmlns="http://schemas.openxmlformats.org/spreadsheetml/2006/main" count="31" uniqueCount="31">
  <si>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r>
      <rPr>
        <sz val="14"/>
        <rFont val="Arial"/>
        <family val="2"/>
      </rPr>
      <t xml:space="preserve">                </t>
    </r>
    <r>
      <rPr>
        <sz val="13"/>
        <rFont val="Arial"/>
        <family val="2"/>
      </rPr>
      <t xml:space="preserve"> Annexe au contrat de réservation / fiche financière</t>
    </r>
    <r>
      <rPr>
        <sz val="14"/>
        <rFont val="Arial"/>
        <family val="2"/>
      </rPr>
      <t xml:space="preserve"> DEVIS DE SEJOUR                                 GROUPE ENFANTS  </t>
    </r>
  </si>
  <si>
    <t>Rappel tarification</t>
  </si>
  <si>
    <t>Renseignez les zones grisées</t>
  </si>
  <si>
    <r>
      <rPr>
        <b/>
        <sz val="7"/>
        <rFont val="Arial"/>
        <family val="2"/>
      </rPr>
      <t xml:space="preserve">8€ par nuit et par personne </t>
    </r>
    <r>
      <rPr>
        <sz val="7"/>
        <rFont val="Arial"/>
        <family val="2"/>
      </rPr>
      <t>(réservation minimum 10 personnes)</t>
    </r>
  </si>
  <si>
    <r>
      <rPr>
        <b/>
        <sz val="12"/>
        <rFont val="Arial"/>
        <family val="2"/>
      </rPr>
      <t xml:space="preserve">Nom de l'association </t>
    </r>
    <r>
      <rPr>
        <b/>
        <sz val="8"/>
        <rFont val="Arial"/>
        <family val="2"/>
      </rPr>
      <t>(le cas échéant)</t>
    </r>
  </si>
  <si>
    <r>
      <rPr>
        <sz val="14"/>
        <rFont val="Arial"/>
        <family val="2"/>
      </rPr>
      <t xml:space="preserve">NOM Prénom                                        </t>
    </r>
    <r>
      <rPr>
        <sz val="10"/>
        <rFont val="Arial"/>
        <family val="2"/>
      </rPr>
      <t>de la personne responsable de la réservation</t>
    </r>
  </si>
  <si>
    <t>contribution forfaitaire aux consommations 60€ par séjour + 30 € par jour entre le 01/11 et le 31/03 pour le chauffage</t>
  </si>
  <si>
    <r>
      <rPr>
        <sz val="14"/>
        <rFont val="Arial"/>
        <family val="2"/>
      </rPr>
      <t xml:space="preserve">Adresse </t>
    </r>
    <r>
      <rPr>
        <sz val="10"/>
        <rFont val="Arial"/>
        <family val="2"/>
      </rPr>
      <t>(personnelle)</t>
    </r>
  </si>
  <si>
    <t>Code postal / Ville</t>
  </si>
  <si>
    <t>caution installations et matériel 150€</t>
  </si>
  <si>
    <t>N° Téléphone</t>
  </si>
  <si>
    <t>caution ménage 100€</t>
  </si>
  <si>
    <r>
      <rPr>
        <sz val="14"/>
        <rFont val="Arial"/>
        <family val="2"/>
      </rPr>
      <t xml:space="preserve">Date d'arrivée </t>
    </r>
    <r>
      <rPr>
        <sz val="10"/>
        <rFont val="Arial"/>
        <family val="2"/>
      </rPr>
      <t>(jj/mm/an)</t>
    </r>
  </si>
  <si>
    <t>option ménage 150 €</t>
  </si>
  <si>
    <r>
      <rPr>
        <sz val="14"/>
        <rFont val="Arial"/>
        <family val="2"/>
      </rPr>
      <t>Date de départ</t>
    </r>
    <r>
      <rPr>
        <sz val="10"/>
        <rFont val="Arial"/>
        <family val="2"/>
      </rPr>
      <t xml:space="preserve"> (jj/mm/an)</t>
    </r>
  </si>
  <si>
    <t>De novembre à mars ouverture sous conditions d'effectif et de durée du séjour</t>
  </si>
  <si>
    <t>Nombre de personnes</t>
  </si>
  <si>
    <t>Nombre de nuits</t>
  </si>
  <si>
    <t>S/total</t>
  </si>
  <si>
    <r>
      <rPr>
        <sz val="12"/>
        <rFont val="Arial"/>
        <family val="2"/>
      </rPr>
      <t xml:space="preserve">Forfait chauffage                                                             </t>
    </r>
    <r>
      <rPr>
        <sz val="10"/>
        <rFont val="Arial"/>
        <family val="2"/>
      </rPr>
      <t>30 € par jour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entre le 1er novembre et le 30 mars</t>
    </r>
  </si>
  <si>
    <r>
      <rPr>
        <sz val="12"/>
        <rFont val="Arial"/>
        <family val="2"/>
      </rPr>
      <t xml:space="preserve">Option ménage                             </t>
    </r>
    <r>
      <rPr>
        <sz val="10"/>
        <rFont val="Arial"/>
        <family val="2"/>
      </rPr>
      <t>(inscrire</t>
    </r>
    <r>
      <rPr>
        <b/>
        <sz val="10"/>
        <rFont val="Arial"/>
        <family val="2"/>
      </rPr>
      <t xml:space="preserve"> oui</t>
    </r>
    <r>
      <rPr>
        <sz val="10"/>
        <rFont val="Arial"/>
        <family val="2"/>
      </rPr>
      <t xml:space="preserve"> ou </t>
    </r>
    <r>
      <rPr>
        <b/>
        <sz val="10"/>
        <rFont val="Arial"/>
        <family val="2"/>
      </rPr>
      <t>non</t>
    </r>
    <r>
      <rPr>
        <sz val="10"/>
        <rFont val="Arial"/>
        <family val="2"/>
      </rPr>
      <t>)</t>
    </r>
  </si>
  <si>
    <t>Option ménage</t>
  </si>
  <si>
    <t xml:space="preserve">Caution </t>
  </si>
  <si>
    <t>Chèque distinct à joindre au contrat de réservation</t>
  </si>
  <si>
    <t>TOTAL réservation</t>
  </si>
  <si>
    <r>
      <rPr>
        <b/>
        <sz val="14"/>
        <rFont val="Arial"/>
        <family val="2"/>
      </rPr>
      <t xml:space="preserve">TOTAL frais de séjour </t>
    </r>
    <r>
      <rPr>
        <b/>
        <sz val="10"/>
        <rFont val="Arial"/>
        <family val="2"/>
      </rPr>
      <t>(hors caution)</t>
    </r>
  </si>
  <si>
    <t>Chèque à retourner à l'adresse ci-dessous accompagné de la présente fiche et du contrat de location datés et signés pour accord</t>
  </si>
  <si>
    <t>Soit par personne</t>
  </si>
  <si>
    <t>à</t>
  </si>
  <si>
    <t>le</t>
  </si>
  <si>
    <t>signature précédée de la mention manuscrite                                                                                           "bon pour accord et réservation"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</si>
</sst>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.00"/>
    <numFmt numFmtId="167" formatCode="#,##0"/>
    <numFmt numFmtId="168" formatCode="0#\ ##\ ##\ ##\ ##"/>
    <numFmt numFmtId="169" formatCode="DD/MM/YY;@"/>
    <numFmt numFmtId="170" formatCode="0"/>
    <numFmt numFmtId="171" formatCode="DD/MM/YYYY"/>
    <numFmt numFmtId="172" formatCode="#,##0.00&quot; €&quot;"/>
  </numFmts>
  <fonts count="19">
    <font>
      <sz val="10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3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0" fillId="0" borderId="0" xfId="0" applyAlignment="1">
      <alignment horizontal="center" vertical="center" wrapText="1"/>
    </xf>
    <xf numFmtId="164" fontId="1" fillId="0" borderId="0" xfId="0" applyFont="1" applyBorder="1" applyAlignment="1" applyProtection="1">
      <alignment horizontal="right" vertical="top" wrapText="1"/>
      <protection hidden="1"/>
    </xf>
    <xf numFmtId="164" fontId="0" fillId="0" borderId="0" xfId="0" applyFont="1" applyAlignment="1">
      <alignment vertical="center" wrapText="1"/>
    </xf>
    <xf numFmtId="164" fontId="0" fillId="0" borderId="0" xfId="0" applyFont="1" applyAlignment="1">
      <alignment horizontal="center" vertical="center" wrapText="1"/>
    </xf>
    <xf numFmtId="164" fontId="3" fillId="2" borderId="1" xfId="0" applyFont="1" applyFill="1" applyBorder="1" applyAlignment="1" applyProtection="1">
      <alignment horizontal="center" vertical="center" wrapText="1"/>
      <protection hidden="1"/>
    </xf>
    <xf numFmtId="164" fontId="0" fillId="0" borderId="0" xfId="0" applyBorder="1" applyAlignment="1" applyProtection="1">
      <alignment horizontal="center" vertical="center" wrapText="1"/>
      <protection hidden="1"/>
    </xf>
    <xf numFmtId="164" fontId="4" fillId="3" borderId="2" xfId="0" applyFont="1" applyFill="1" applyBorder="1" applyAlignment="1" applyProtection="1">
      <alignment horizontal="center" vertical="center" wrapText="1"/>
      <protection hidden="1"/>
    </xf>
    <xf numFmtId="164" fontId="5" fillId="2" borderId="3" xfId="0" applyFont="1" applyFill="1" applyBorder="1" applyAlignment="1" applyProtection="1">
      <alignment horizontal="center" vertical="center" wrapText="1"/>
      <protection hidden="1"/>
    </xf>
    <xf numFmtId="164" fontId="7" fillId="0" borderId="4" xfId="0" applyFont="1" applyBorder="1" applyAlignment="1" applyProtection="1">
      <alignment horizontal="right" vertical="center" wrapText="1"/>
      <protection hidden="1"/>
    </xf>
    <xf numFmtId="165" fontId="7" fillId="2" borderId="5" xfId="0" applyNumberFormat="1" applyFont="1" applyFill="1" applyBorder="1" applyAlignment="1" applyProtection="1">
      <alignment horizontal="center" vertical="center" wrapText="1"/>
      <protection hidden="1" locked="0"/>
    </xf>
    <xf numFmtId="164" fontId="1" fillId="0" borderId="0" xfId="0" applyFont="1" applyBorder="1" applyAlignment="1" applyProtection="1">
      <alignment horizontal="right" vertical="center" wrapText="1"/>
      <protection hidden="1"/>
    </xf>
    <xf numFmtId="166" fontId="0" fillId="0" borderId="0" xfId="0" applyNumberFormat="1" applyAlignment="1">
      <alignment horizontal="center" vertical="center" wrapText="1"/>
    </xf>
    <xf numFmtId="165" fontId="8" fillId="2" borderId="5" xfId="0" applyNumberFormat="1" applyFont="1" applyFill="1" applyBorder="1" applyAlignment="1" applyProtection="1">
      <alignment horizontal="center" vertical="center" wrapText="1"/>
      <protection hidden="1" locked="0"/>
    </xf>
    <xf numFmtId="167" fontId="7" fillId="2" borderId="5" xfId="0" applyNumberFormat="1" applyFont="1" applyFill="1" applyBorder="1" applyAlignment="1" applyProtection="1">
      <alignment horizontal="center" vertical="center" wrapText="1"/>
      <protection hidden="1" locked="0"/>
    </xf>
    <xf numFmtId="168" fontId="9" fillId="2" borderId="5" xfId="0" applyNumberFormat="1" applyFont="1" applyFill="1" applyBorder="1" applyAlignment="1" applyProtection="1">
      <alignment horizontal="center" vertical="center" wrapText="1"/>
      <protection hidden="1" locked="0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9" fontId="9" fillId="2" borderId="5" xfId="0" applyNumberFormat="1" applyFont="1" applyFill="1" applyBorder="1" applyAlignment="1" applyProtection="1">
      <alignment horizontal="center" vertical="center" wrapText="1"/>
      <protection hidden="1" locked="0"/>
    </xf>
    <xf numFmtId="170" fontId="0" fillId="0" borderId="0" xfId="0" applyNumberFormat="1" applyAlignment="1">
      <alignment vertical="center" wrapText="1"/>
    </xf>
    <xf numFmtId="170" fontId="0" fillId="0" borderId="0" xfId="0" applyNumberFormat="1" applyAlignment="1" applyProtection="1">
      <alignment horizontal="center" vertical="center" wrapText="1"/>
      <protection hidden="1"/>
    </xf>
    <xf numFmtId="171" fontId="0" fillId="0" borderId="0" xfId="0" applyNumberFormat="1" applyAlignment="1" applyProtection="1">
      <alignment horizontal="center" vertical="center" wrapText="1"/>
      <protection hidden="1"/>
    </xf>
    <xf numFmtId="171" fontId="0" fillId="0" borderId="0" xfId="0" applyNumberFormat="1" applyAlignment="1">
      <alignment vertical="center" wrapText="1"/>
    </xf>
    <xf numFmtId="164" fontId="10" fillId="2" borderId="6" xfId="0" applyFont="1" applyFill="1" applyBorder="1" applyAlignment="1" applyProtection="1">
      <alignment horizontal="center" vertical="center" wrapText="1"/>
      <protection hidden="1"/>
    </xf>
    <xf numFmtId="166" fontId="0" fillId="0" borderId="0" xfId="0" applyNumberFormat="1" applyAlignment="1">
      <alignment vertical="center" wrapText="1"/>
    </xf>
    <xf numFmtId="164" fontId="0" fillId="0" borderId="0" xfId="0" applyAlignment="1" applyProtection="1">
      <alignment horizontal="center" vertical="center" wrapText="1"/>
      <protection hidden="1"/>
    </xf>
    <xf numFmtId="164" fontId="1" fillId="0" borderId="0" xfId="0" applyFont="1" applyAlignment="1" applyProtection="1">
      <alignment vertical="center" wrapText="1"/>
      <protection hidden="1"/>
    </xf>
    <xf numFmtId="171" fontId="1" fillId="0" borderId="0" xfId="0" applyNumberFormat="1" applyFont="1" applyAlignment="1" applyProtection="1">
      <alignment vertical="center" wrapText="1"/>
      <protection hidden="1"/>
    </xf>
    <xf numFmtId="170" fontId="11" fillId="0" borderId="0" xfId="0" applyNumberFormat="1" applyFont="1" applyAlignment="1" applyProtection="1">
      <alignment horizontal="center" vertical="center" wrapText="1"/>
      <protection hidden="1"/>
    </xf>
    <xf numFmtId="164" fontId="12" fillId="0" borderId="0" xfId="0" applyFont="1" applyAlignment="1">
      <alignment vertical="center" wrapText="1"/>
    </xf>
    <xf numFmtId="164" fontId="13" fillId="3" borderId="7" xfId="0" applyFont="1" applyFill="1" applyBorder="1" applyAlignment="1" applyProtection="1">
      <alignment horizontal="center" vertical="center" wrapText="1"/>
      <protection hidden="1"/>
    </xf>
    <xf numFmtId="164" fontId="12" fillId="0" borderId="0" xfId="0" applyFont="1" applyBorder="1" applyAlignment="1" applyProtection="1">
      <alignment horizontal="right" vertical="center" wrapText="1"/>
      <protection hidden="1"/>
    </xf>
    <xf numFmtId="164" fontId="9" fillId="2" borderId="5" xfId="0" applyFont="1" applyFill="1" applyBorder="1" applyAlignment="1" applyProtection="1">
      <alignment horizontal="center" vertical="center" wrapText="1"/>
      <protection hidden="1" locked="0"/>
    </xf>
    <xf numFmtId="164" fontId="12" fillId="0" borderId="0" xfId="0" applyFont="1" applyBorder="1" applyAlignment="1" applyProtection="1">
      <alignment vertical="top" wrapText="1"/>
      <protection hidden="1"/>
    </xf>
    <xf numFmtId="164" fontId="12" fillId="0" borderId="0" xfId="0" applyFont="1" applyAlignment="1" applyProtection="1">
      <alignment horizontal="center" vertical="center" wrapText="1"/>
      <protection hidden="1"/>
    </xf>
    <xf numFmtId="166" fontId="12" fillId="0" borderId="0" xfId="0" applyNumberFormat="1" applyFont="1" applyAlignment="1">
      <alignment vertical="center" wrapText="1"/>
    </xf>
    <xf numFmtId="170" fontId="9" fillId="0" borderId="5" xfId="0" applyNumberFormat="1" applyFont="1" applyFill="1" applyBorder="1" applyAlignment="1" applyProtection="1">
      <alignment horizontal="center" vertical="center" wrapText="1"/>
      <protection hidden="1"/>
    </xf>
    <xf numFmtId="164" fontId="12" fillId="0" borderId="0" xfId="0" applyFont="1" applyBorder="1" applyAlignment="1">
      <alignment vertical="center" wrapText="1"/>
    </xf>
    <xf numFmtId="170" fontId="11" fillId="0" borderId="0" xfId="0" applyNumberFormat="1" applyFont="1" applyAlignment="1">
      <alignment horizontal="center" vertical="center" wrapText="1"/>
    </xf>
    <xf numFmtId="172" fontId="12" fillId="0" borderId="0" xfId="0" applyNumberFormat="1" applyFont="1" applyAlignment="1" applyProtection="1">
      <alignment horizontal="right" vertical="center" wrapText="1"/>
      <protection hidden="1"/>
    </xf>
    <xf numFmtId="164" fontId="12" fillId="0" borderId="0" xfId="0" applyFont="1" applyAlignment="1">
      <alignment horizontal="center" vertical="center" wrapText="1"/>
    </xf>
    <xf numFmtId="164" fontId="12" fillId="0" borderId="0" xfId="0" applyFont="1" applyBorder="1" applyAlignment="1" applyProtection="1">
      <alignment horizontal="center" vertical="top" wrapText="1"/>
      <protection hidden="1"/>
    </xf>
    <xf numFmtId="172" fontId="12" fillId="0" borderId="0" xfId="0" applyNumberFormat="1" applyFont="1" applyAlignment="1">
      <alignment horizontal="center" vertical="center" wrapText="1"/>
    </xf>
    <xf numFmtId="172" fontId="12" fillId="0" borderId="0" xfId="0" applyNumberFormat="1" applyFont="1" applyBorder="1" applyAlignment="1">
      <alignment vertical="center" wrapText="1"/>
    </xf>
    <xf numFmtId="164" fontId="1" fillId="2" borderId="5" xfId="0" applyFont="1" applyFill="1" applyBorder="1" applyAlignment="1" applyProtection="1">
      <alignment horizontal="center" vertical="center" wrapText="1"/>
      <protection hidden="1" locked="0"/>
    </xf>
    <xf numFmtId="170" fontId="3" fillId="0" borderId="0" xfId="0" applyNumberFormat="1" applyFont="1" applyAlignment="1">
      <alignment horizontal="center" vertical="center" wrapText="1"/>
    </xf>
    <xf numFmtId="164" fontId="14" fillId="0" borderId="0" xfId="0" applyFont="1" applyAlignment="1" applyProtection="1">
      <alignment vertical="center" wrapText="1"/>
      <protection hidden="1"/>
    </xf>
    <xf numFmtId="164" fontId="15" fillId="0" borderId="5" xfId="0" applyFont="1" applyBorder="1" applyAlignment="1" applyProtection="1">
      <alignment horizontal="right" vertical="center" wrapText="1"/>
      <protection hidden="1"/>
    </xf>
    <xf numFmtId="172" fontId="15" fillId="0" borderId="5" xfId="0" applyNumberFormat="1" applyFont="1" applyBorder="1" applyAlignment="1" applyProtection="1">
      <alignment horizontal="right" vertical="center" wrapText="1"/>
      <protection hidden="1"/>
    </xf>
    <xf numFmtId="164" fontId="3" fillId="0" borderId="8" xfId="0" applyFont="1" applyBorder="1" applyAlignment="1" applyProtection="1">
      <alignment horizontal="right" vertical="center" wrapText="1"/>
      <protection hidden="1"/>
    </xf>
    <xf numFmtId="172" fontId="3" fillId="0" borderId="8" xfId="0" applyNumberFormat="1" applyFont="1" applyBorder="1" applyAlignment="1" applyProtection="1">
      <alignment horizontal="right" vertical="center" wrapText="1"/>
      <protection hidden="1"/>
    </xf>
    <xf numFmtId="164" fontId="12" fillId="0" borderId="0" xfId="0" applyFont="1" applyAlignment="1" applyProtection="1">
      <alignment vertical="center" wrapText="1"/>
      <protection hidden="1"/>
    </xf>
    <xf numFmtId="164" fontId="3" fillId="0" borderId="0" xfId="0" applyFont="1" applyBorder="1" applyAlignment="1" applyProtection="1">
      <alignment horizontal="center" vertical="center" wrapText="1"/>
      <protection hidden="1"/>
    </xf>
    <xf numFmtId="164" fontId="9" fillId="0" borderId="9" xfId="0" applyFont="1" applyBorder="1" applyAlignment="1" applyProtection="1">
      <alignment horizontal="right" vertical="center" wrapText="1"/>
      <protection hidden="1"/>
    </xf>
    <xf numFmtId="172" fontId="9" fillId="0" borderId="10" xfId="0" applyNumberFormat="1" applyFont="1" applyBorder="1" applyAlignment="1" applyProtection="1">
      <alignment horizontal="right" vertical="center" wrapText="1"/>
      <protection hidden="1"/>
    </xf>
    <xf numFmtId="164" fontId="14" fillId="0" borderId="11" xfId="0" applyFont="1" applyBorder="1" applyAlignment="1" applyProtection="1">
      <alignment horizontal="left" vertical="center" wrapText="1"/>
      <protection hidden="1"/>
    </xf>
    <xf numFmtId="164" fontId="16" fillId="0" borderId="12" xfId="0" applyFont="1" applyBorder="1" applyAlignment="1" applyProtection="1">
      <alignment horizontal="right" vertical="center" wrapText="1"/>
      <protection hidden="1"/>
    </xf>
    <xf numFmtId="172" fontId="16" fillId="0" borderId="13" xfId="0" applyNumberFormat="1" applyFont="1" applyBorder="1" applyAlignment="1" applyProtection="1">
      <alignment horizontal="right" vertical="center" wrapText="1"/>
      <protection hidden="1"/>
    </xf>
    <xf numFmtId="164" fontId="0" fillId="0" borderId="0" xfId="0" applyFont="1" applyBorder="1" applyAlignment="1" applyProtection="1">
      <alignment horizontal="right" vertical="center" wrapText="1"/>
      <protection hidden="1"/>
    </xf>
    <xf numFmtId="164" fontId="17" fillId="0" borderId="0" xfId="0" applyNumberFormat="1" applyFont="1" applyAlignment="1" applyProtection="1">
      <alignment horizontal="center" vertical="center" wrapText="1"/>
      <protection hidden="1"/>
    </xf>
    <xf numFmtId="171" fontId="18" fillId="0" borderId="0" xfId="0" applyNumberFormat="1" applyFont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right" vertical="top" wrapText="1"/>
      <protection hidden="1"/>
    </xf>
    <xf numFmtId="164" fontId="11" fillId="0" borderId="0" xfId="0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6"/>
  <sheetViews>
    <sheetView tabSelected="1" workbookViewId="0" topLeftCell="A7">
      <selection activeCell="E12" sqref="E12"/>
    </sheetView>
  </sheetViews>
  <sheetFormatPr defaultColWidth="10.28125" defaultRowHeight="12.75" outlineLevelCol="1"/>
  <cols>
    <col min="1" max="1" width="2.7109375" style="1" customWidth="1"/>
    <col min="2" max="2" width="13.7109375" style="2" customWidth="1"/>
    <col min="3" max="3" width="27.57421875" style="1" customWidth="1"/>
    <col min="4" max="4" width="10.421875" style="1" customWidth="1"/>
    <col min="5" max="5" width="14.140625" style="2" customWidth="1"/>
    <col min="6" max="6" width="32.00390625" style="1" customWidth="1"/>
    <col min="7" max="7" width="13.7109375" style="1" customWidth="1"/>
    <col min="8" max="9" width="6.00390625" style="2" hidden="1" customWidth="1" outlineLevel="1"/>
    <col min="10" max="10" width="14.28125" style="2" hidden="1" customWidth="1" outlineLevel="1"/>
    <col min="11" max="11" width="10.57421875" style="2" hidden="1" customWidth="1" outlineLevel="1"/>
    <col min="12" max="16384" width="11.421875" style="1" customWidth="1"/>
  </cols>
  <sheetData>
    <row r="1" spans="2:11" ht="38.25" customHeight="1">
      <c r="B1" s="3" t="s">
        <v>0</v>
      </c>
      <c r="C1" s="3"/>
      <c r="D1" s="3"/>
      <c r="E1" s="3"/>
      <c r="F1" s="3"/>
      <c r="G1" s="4"/>
      <c r="H1" s="5"/>
      <c r="I1" s="5"/>
      <c r="J1" s="5"/>
      <c r="K1" s="5"/>
    </row>
    <row r="2" spans="2:6" ht="22.5" customHeight="1">
      <c r="B2" s="6" t="s">
        <v>1</v>
      </c>
      <c r="C2" s="7"/>
      <c r="D2" s="7"/>
      <c r="E2" s="8" t="s">
        <v>2</v>
      </c>
      <c r="F2" s="8"/>
    </row>
    <row r="3" spans="2:6" ht="24.75" customHeight="1">
      <c r="B3" s="9" t="s">
        <v>3</v>
      </c>
      <c r="C3" s="10" t="s">
        <v>4</v>
      </c>
      <c r="D3" s="10"/>
      <c r="E3" s="11"/>
      <c r="F3" s="11"/>
    </row>
    <row r="4" spans="2:11" ht="39.75" customHeight="1">
      <c r="B4" s="9"/>
      <c r="C4" s="12" t="s">
        <v>5</v>
      </c>
      <c r="D4" s="12"/>
      <c r="E4" s="11"/>
      <c r="F4" s="11"/>
      <c r="K4" s="13"/>
    </row>
    <row r="5" spans="2:6" ht="39.75" customHeight="1">
      <c r="B5" s="9" t="s">
        <v>6</v>
      </c>
      <c r="C5" s="12" t="s">
        <v>7</v>
      </c>
      <c r="D5" s="12"/>
      <c r="E5" s="14"/>
      <c r="F5" s="14"/>
    </row>
    <row r="6" spans="2:6" ht="34.5" customHeight="1">
      <c r="B6" s="9"/>
      <c r="C6" s="12" t="s">
        <v>8</v>
      </c>
      <c r="D6" s="12"/>
      <c r="E6" s="15"/>
      <c r="F6" s="14"/>
    </row>
    <row r="7" spans="2:6" ht="24.75" customHeight="1">
      <c r="B7" s="9" t="s">
        <v>9</v>
      </c>
      <c r="C7" s="12" t="s">
        <v>10</v>
      </c>
      <c r="D7" s="12"/>
      <c r="E7" s="16"/>
      <c r="F7" s="16"/>
    </row>
    <row r="8" spans="2:6" ht="9.75" customHeight="1">
      <c r="B8" s="9"/>
      <c r="C8" s="17"/>
      <c r="D8" s="17"/>
      <c r="E8" s="17"/>
      <c r="F8" s="17"/>
    </row>
    <row r="9" spans="2:13" ht="24.75" customHeight="1">
      <c r="B9" s="9" t="s">
        <v>11</v>
      </c>
      <c r="C9" s="12" t="s">
        <v>12</v>
      </c>
      <c r="D9" s="12"/>
      <c r="E9" s="18"/>
      <c r="F9" s="18"/>
      <c r="G9" s="19"/>
      <c r="H9" s="20">
        <f aca="true" t="shared" si="0" ref="H9:H10">MONTH(E9)</f>
        <v>1</v>
      </c>
      <c r="I9" s="20">
        <f>IF(AND(K9&lt;E9,K10&gt;E9),0,1)</f>
        <v>1</v>
      </c>
      <c r="J9" s="20"/>
      <c r="K9" s="21">
        <f>IF(MONTH(E9)&gt;11,DATE(YEAR(E10),3,31),DATE(YEAR(E9),3,31))</f>
        <v>91</v>
      </c>
      <c r="M9" s="22"/>
    </row>
    <row r="10" spans="2:13" ht="24.75" customHeight="1">
      <c r="B10" s="23" t="s">
        <v>13</v>
      </c>
      <c r="C10" s="12" t="s">
        <v>14</v>
      </c>
      <c r="D10" s="12"/>
      <c r="E10" s="18"/>
      <c r="F10" s="18"/>
      <c r="G10" s="19"/>
      <c r="H10" s="20">
        <f t="shared" si="0"/>
        <v>1</v>
      </c>
      <c r="I10" s="20">
        <f>IF(AND(K10&gt;E10,K9&lt;E10),0,1)</f>
        <v>1</v>
      </c>
      <c r="J10" s="20"/>
      <c r="K10" s="21">
        <f>IF(MONTH(E10)&lt;3,DATE(YEAR(E9),11,1),DATE(YEAR(E10),11,1))</f>
        <v>306</v>
      </c>
      <c r="M10" s="24"/>
    </row>
    <row r="11" spans="2:11" ht="15" customHeight="1">
      <c r="B11" s="25"/>
      <c r="C11" s="26"/>
      <c r="D11" s="26"/>
      <c r="E11" s="27"/>
      <c r="H11" s="25"/>
      <c r="I11" s="28">
        <f>IF(ISBLANK(E9),0,SUM(I9:I10))</f>
        <v>0</v>
      </c>
      <c r="J11" s="25"/>
      <c r="K11" s="25"/>
    </row>
    <row r="12" spans="2:13" s="29" customFormat="1" ht="30" customHeight="1">
      <c r="B12" s="30" t="s">
        <v>15</v>
      </c>
      <c r="C12" s="31" t="s">
        <v>16</v>
      </c>
      <c r="D12" s="31"/>
      <c r="E12" s="32"/>
      <c r="F12" s="33"/>
      <c r="H12" s="34"/>
      <c r="I12" s="34"/>
      <c r="J12" s="34">
        <f>IF(I11=1,(IF(I9=1,(K9-E9)+1,E10-K10+1)),(IF(I11=0,0,IF(I11=2,E10-E9+1))))</f>
        <v>0</v>
      </c>
      <c r="K12" s="34"/>
      <c r="M12" s="35"/>
    </row>
    <row r="13" spans="2:11" s="29" customFormat="1" ht="30" customHeight="1">
      <c r="B13" s="30"/>
      <c r="C13" s="31" t="s">
        <v>17</v>
      </c>
      <c r="D13" s="31"/>
      <c r="E13" s="36">
        <f>IF(ISBLANK(E10),0,E10-E9)</f>
        <v>0</v>
      </c>
      <c r="F13" s="37"/>
      <c r="H13" s="38"/>
      <c r="I13" s="38"/>
      <c r="J13" s="38"/>
      <c r="K13" s="38"/>
    </row>
    <row r="14" spans="2:11" s="29" customFormat="1" ht="34.5" customHeight="1">
      <c r="B14" s="34"/>
      <c r="C14" s="31" t="s">
        <v>18</v>
      </c>
      <c r="D14" s="31"/>
      <c r="E14" s="39">
        <f>IF(E12=0,0,IF(E13&lt;1,0,IF(E12&lt;11,60+(8*10*E13),IF(E12&gt;10,60+(8*E12*E13)))))</f>
        <v>0</v>
      </c>
      <c r="H14" s="40"/>
      <c r="I14" s="40"/>
      <c r="J14" s="40"/>
      <c r="K14" s="40"/>
    </row>
    <row r="15" spans="2:11" s="29" customFormat="1" ht="34.5" customHeight="1">
      <c r="B15" s="34"/>
      <c r="C15" s="31" t="s">
        <v>19</v>
      </c>
      <c r="D15" s="31"/>
      <c r="E15" s="39">
        <f>IF(ISBLANK(E12),0,IF(ISBLANK(E10),0,J12*30))</f>
        <v>0</v>
      </c>
      <c r="F15" s="41" t="s">
        <v>20</v>
      </c>
      <c r="H15" s="40"/>
      <c r="I15" s="40"/>
      <c r="J15" s="42"/>
      <c r="K15" s="40"/>
    </row>
    <row r="16" spans="2:11" s="29" customFormat="1" ht="34.5" customHeight="1">
      <c r="B16" s="34"/>
      <c r="C16" s="31" t="s">
        <v>21</v>
      </c>
      <c r="D16" s="31"/>
      <c r="E16" s="43">
        <f>IF(F16="oui",150,0)</f>
        <v>0</v>
      </c>
      <c r="F16" s="44"/>
      <c r="H16" s="40"/>
      <c r="I16" s="45"/>
      <c r="J16" s="45"/>
      <c r="K16" s="45"/>
    </row>
    <row r="17" spans="2:11" s="29" customFormat="1" ht="30" customHeight="1">
      <c r="B17" s="34"/>
      <c r="C17" s="31" t="s">
        <v>22</v>
      </c>
      <c r="D17" s="31"/>
      <c r="E17" s="39">
        <f>IF(ISBLANK(E12),0,(IF(E16=0,250,150)))</f>
        <v>0</v>
      </c>
      <c r="F17" s="46" t="s">
        <v>23</v>
      </c>
      <c r="H17" s="40"/>
      <c r="I17" s="40"/>
      <c r="J17" s="40"/>
      <c r="K17" s="40"/>
    </row>
    <row r="18" spans="2:11" s="29" customFormat="1" ht="10.5" customHeight="1">
      <c r="B18" s="34"/>
      <c r="C18" s="31"/>
      <c r="D18" s="31"/>
      <c r="E18" s="39"/>
      <c r="F18" s="46"/>
      <c r="H18" s="40"/>
      <c r="I18" s="40"/>
      <c r="J18" s="40"/>
      <c r="K18" s="40"/>
    </row>
    <row r="19" spans="2:11" s="29" customFormat="1" ht="51" customHeight="1">
      <c r="B19" s="34"/>
      <c r="C19" s="47" t="s">
        <v>24</v>
      </c>
      <c r="D19" s="47"/>
      <c r="E19" s="48">
        <f>SUM(E14:E18)</f>
        <v>0</v>
      </c>
      <c r="F19" s="46"/>
      <c r="H19" s="40"/>
      <c r="I19" s="40"/>
      <c r="J19" s="40"/>
      <c r="K19" s="40"/>
    </row>
    <row r="20" spans="2:11" s="29" customFormat="1" ht="15.75" customHeight="1">
      <c r="B20" s="34"/>
      <c r="C20" s="49"/>
      <c r="D20" s="49"/>
      <c r="E20" s="50"/>
      <c r="F20" s="51"/>
      <c r="H20" s="40"/>
      <c r="I20" s="40"/>
      <c r="J20" s="40"/>
      <c r="K20" s="40"/>
    </row>
    <row r="21" spans="2:11" s="29" customFormat="1" ht="19.5" customHeight="1">
      <c r="B21" s="34"/>
      <c r="C21" s="52"/>
      <c r="D21" s="52"/>
      <c r="E21" s="52"/>
      <c r="F21" s="52"/>
      <c r="H21" s="40"/>
      <c r="I21" s="40"/>
      <c r="J21" s="40"/>
      <c r="K21" s="40"/>
    </row>
    <row r="22" spans="2:11" s="29" customFormat="1" ht="30.75" customHeight="1">
      <c r="B22" s="53" t="s">
        <v>25</v>
      </c>
      <c r="C22" s="53"/>
      <c r="D22" s="53"/>
      <c r="E22" s="54">
        <f>E19-E17</f>
        <v>0</v>
      </c>
      <c r="F22" s="55" t="s">
        <v>26</v>
      </c>
      <c r="H22" s="40"/>
      <c r="I22" s="40"/>
      <c r="J22" s="40"/>
      <c r="K22" s="40"/>
    </row>
    <row r="23" spans="2:11" s="29" customFormat="1" ht="14.25" customHeight="1">
      <c r="B23" s="56" t="s">
        <v>27</v>
      </c>
      <c r="C23" s="56"/>
      <c r="D23" s="56"/>
      <c r="E23" s="57">
        <f>IF(E22&gt;0,E22/E12,0)</f>
        <v>0</v>
      </c>
      <c r="F23" s="55"/>
      <c r="H23" s="40"/>
      <c r="I23" s="40"/>
      <c r="J23" s="40"/>
      <c r="K23" s="40"/>
    </row>
    <row r="24" spans="2:6" ht="19.5" customHeight="1">
      <c r="B24" s="25"/>
      <c r="C24" s="58" t="s">
        <v>28</v>
      </c>
      <c r="D24" s="58"/>
      <c r="E24" s="58"/>
      <c r="F24" s="59">
        <f>IF(E13&gt;0,F6,"       ")</f>
        <v>0</v>
      </c>
    </row>
    <row r="25" spans="2:6" ht="19.5" customHeight="1">
      <c r="B25" s="25"/>
      <c r="C25" s="58" t="s">
        <v>29</v>
      </c>
      <c r="D25" s="58"/>
      <c r="E25" s="58"/>
      <c r="F25" s="60">
        <f ca="1">TODAY()</f>
        <v>44598</v>
      </c>
    </row>
    <row r="26" spans="2:6" ht="37.5" customHeight="1">
      <c r="B26" s="25"/>
      <c r="C26" s="61" t="s">
        <v>30</v>
      </c>
      <c r="D26" s="61"/>
      <c r="E26" s="61"/>
      <c r="F26" s="62"/>
    </row>
    <row r="27" ht="21.75" customHeight="1"/>
    <row r="29" ht="6.75" customHeight="1"/>
  </sheetData>
  <sheetProtection password="ECAF" sheet="1" selectLockedCells="1"/>
  <mergeCells count="38">
    <mergeCell ref="B1:F1"/>
    <mergeCell ref="C2:D2"/>
    <mergeCell ref="E2:F2"/>
    <mergeCell ref="B3:B4"/>
    <mergeCell ref="C3:D3"/>
    <mergeCell ref="E3:F3"/>
    <mergeCell ref="C4:D4"/>
    <mergeCell ref="E4:F4"/>
    <mergeCell ref="B5:B6"/>
    <mergeCell ref="C5:D5"/>
    <mergeCell ref="E5:F5"/>
    <mergeCell ref="C6:D6"/>
    <mergeCell ref="B7:B8"/>
    <mergeCell ref="C7:D7"/>
    <mergeCell ref="E7:F7"/>
    <mergeCell ref="C8:F8"/>
    <mergeCell ref="C9:D9"/>
    <mergeCell ref="E9:F9"/>
    <mergeCell ref="C10:D10"/>
    <mergeCell ref="E10:F10"/>
    <mergeCell ref="B12:B1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F21"/>
    <mergeCell ref="B22:D22"/>
    <mergeCell ref="F22:F23"/>
    <mergeCell ref="B23:D23"/>
    <mergeCell ref="C24:E24"/>
    <mergeCell ref="C25:E25"/>
    <mergeCell ref="C26:E27"/>
    <mergeCell ref="F26:F27"/>
  </mergeCells>
  <printOptions/>
  <pageMargins left="0.24027777777777778" right="0.25" top="1.070138888888889" bottom="0.1902777777777778" header="0.3" footer="0.1701388888888889"/>
  <pageSetup horizontalDpi="300" verticalDpi="300" orientation="portrait" paperSize="9"/>
  <headerFooter alignWithMargins="0">
    <oddHeader>&amp;L&amp;"French Script MT,Normal"&amp;24Saint Geniez de Bertrand</oddHeader>
    <oddFooter>&amp;C&amp;"French Script MT,Normal"&amp;20"la Communale"
&amp;"Arial,Normal"&amp;10 2, place de la fontaine 12000 le Monastère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Cha</cp:lastModifiedBy>
  <cp:lastPrinted>2021-11-16T14:16:50Z</cp:lastPrinted>
  <dcterms:created xsi:type="dcterms:W3CDTF">1996-10-21T10:03:58Z</dcterms:created>
  <dcterms:modified xsi:type="dcterms:W3CDTF">2022-01-18T13:38:30Z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